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信息披露" sheetId="1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<sst xmlns="http://schemas.openxmlformats.org/spreadsheetml/2006/main" count="55" uniqueCount="41">
  <si>
    <t>云南联云集团有限责任公司负责人2021年度薪酬信息披露表</t>
  </si>
  <si>
    <r>
      <rPr>
        <sz val="11"/>
        <rFont val="黑体"/>
        <charset val="134"/>
      </rPr>
      <t>单位：万元</t>
    </r>
  </si>
  <si>
    <r>
      <rPr>
        <sz val="11"/>
        <rFont val="宋体"/>
        <charset val="134"/>
      </rPr>
      <t>姓名</t>
    </r>
  </si>
  <si>
    <r>
      <rPr>
        <sz val="11"/>
        <rFont val="宋体"/>
        <charset val="134"/>
      </rPr>
      <t>职务</t>
    </r>
  </si>
  <si>
    <r>
      <rPr>
        <sz val="11"/>
        <rFont val="宋体"/>
        <charset val="134"/>
      </rPr>
      <t>任职起止时间</t>
    </r>
  </si>
  <si>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年度从本公司获得的税前报酬情况</t>
    </r>
  </si>
  <si>
    <r>
      <rPr>
        <sz val="11"/>
        <rFont val="宋体"/>
        <charset val="134"/>
      </rPr>
      <t xml:space="preserve">是否在股东单位或其他关联方领取薪酬
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是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否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</si>
  <si>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在关联方领取的税前薪酬总额</t>
    </r>
  </si>
  <si>
    <r>
      <rPr>
        <sz val="11"/>
        <rFont val="宋体"/>
        <charset val="134"/>
      </rPr>
      <t>应付薪酬</t>
    </r>
  </si>
  <si>
    <t>医疗保险、企业年金及住房公积金收入（单位缴存并计入个人账户部分）</t>
  </si>
  <si>
    <r>
      <rPr>
        <sz val="11"/>
        <rFont val="宋体"/>
        <charset val="134"/>
      </rPr>
      <t>其他货币性收入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注明具体项目并分列</t>
    </r>
    <r>
      <rPr>
        <sz val="11"/>
        <rFont val="Times New Roman"/>
        <charset val="134"/>
      </rPr>
      <t xml:space="preserve">)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）</t>
    </r>
  </si>
  <si>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 xml:space="preserve">合　　　计
</t>
    </r>
    <r>
      <rPr>
        <sz val="11"/>
        <rFont val="Times New Roman"/>
        <charset val="134"/>
      </rPr>
      <t>(10)</t>
    </r>
  </si>
  <si>
    <r>
      <rPr>
        <sz val="11"/>
        <rFont val="宋体"/>
        <charset val="134"/>
      </rPr>
      <t>小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计（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</si>
  <si>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基本　　年薪（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</si>
  <si>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绩效　年薪（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</si>
  <si>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任期激励收入（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</si>
  <si>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小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计（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</si>
  <si>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医疗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保险（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</si>
  <si>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住房公积金（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</si>
  <si>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企业年金（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）</t>
    </r>
  </si>
  <si>
    <t>李盈霖</t>
  </si>
  <si>
    <t>党委书记、
 董事长</t>
  </si>
  <si>
    <t>2021年1月-12月</t>
  </si>
  <si>
    <t>/</t>
  </si>
  <si>
    <t>否</t>
  </si>
  <si>
    <t>刘永刚</t>
  </si>
  <si>
    <t>党委副书记、总经理</t>
  </si>
  <si>
    <t>3.78（公务用车补贴、标准为3150元/月）</t>
  </si>
  <si>
    <t>马能平</t>
  </si>
  <si>
    <t>党委副书记</t>
  </si>
  <si>
    <t>2021年8月-12月</t>
  </si>
  <si>
    <t>1.575（公务用车补贴、标准为3150元/月）</t>
  </si>
  <si>
    <t>谢靖</t>
  </si>
  <si>
    <t>副总经理</t>
  </si>
  <si>
    <t>2021年7月-12月</t>
  </si>
  <si>
    <t>1.89（公务用车补贴、标准为3150元/月）</t>
  </si>
  <si>
    <t>赵辉</t>
  </si>
  <si>
    <t>党委委员、
纪委书记</t>
  </si>
  <si>
    <t>2021年11月-12月</t>
  </si>
  <si>
    <t>0.63（公务用车补贴、标准为3150元/月）</t>
  </si>
  <si>
    <r>
      <rPr>
        <sz val="11"/>
        <rFont val="宋体"/>
        <charset val="134"/>
      </rPr>
      <t>备注</t>
    </r>
    <r>
      <rPr>
        <sz val="11"/>
        <rFont val="Times New Roman"/>
        <charset val="134"/>
      </rPr>
      <t>:1.</t>
    </r>
    <r>
      <rPr>
        <sz val="11"/>
        <rFont val="宋体"/>
        <charset val="134"/>
      </rPr>
      <t>上表披露薪酬为本公司负责人</t>
    </r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年度全部税前应付薪酬。其中，第（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）（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 xml:space="preserve">）项由云南省机关事务管理局（人事处）核定。
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　</t>
    </r>
    <r>
      <rPr>
        <sz val="11"/>
        <rFont val="Times New Roman"/>
        <charset val="134"/>
      </rPr>
      <t>2.</t>
    </r>
    <r>
      <rPr>
        <sz val="11"/>
        <rFont val="宋体"/>
        <charset val="134"/>
      </rPr>
      <t>本表中（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）＝（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），（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）＝（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），（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）＝（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）。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</si>
</sst>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22"/>
      <name val="方正小标宋_GBK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0" fillId="0" borderId="0"/>
  </cellStyleXfs>
  <cellXfs count="40">
    <xf numFmtId="0" fontId="0" fillId="0" borderId="0" xfId="0"/>
    <xf numFmtId="0" fontId="1" fillId="0" borderId="0" xfId="52" applyFont="1" applyAlignment="1" applyProtection="1">
      <alignment vertical="center"/>
      <protection locked="0"/>
    </xf>
    <xf numFmtId="0" fontId="1" fillId="0" borderId="0" xfId="52" applyFont="1" applyAlignment="1" applyProtection="1">
      <alignment horizontal="center" vertical="center" wrapText="1"/>
      <protection locked="0"/>
    </xf>
    <xf numFmtId="0" fontId="2" fillId="0" borderId="0" xfId="52" applyFont="1" applyAlignment="1">
      <alignment horizontal="center" vertical="center"/>
    </xf>
    <xf numFmtId="0" fontId="2" fillId="0" borderId="0" xfId="52" applyFont="1" applyAlignment="1">
      <alignment horizontal="left" vertical="center"/>
    </xf>
    <xf numFmtId="0" fontId="1" fillId="0" borderId="0" xfId="52" applyFont="1" applyAlignment="1" applyProtection="1">
      <alignment horizontal="left" vertical="center"/>
      <protection locked="0"/>
    </xf>
    <xf numFmtId="0" fontId="1" fillId="0" borderId="0" xfId="52" applyFont="1"/>
    <xf numFmtId="0" fontId="3" fillId="0" borderId="0" xfId="52" applyFont="1" applyBorder="1" applyAlignment="1" applyProtection="1">
      <alignment horizontal="center" vertical="center"/>
    </xf>
    <xf numFmtId="0" fontId="2" fillId="0" borderId="0" xfId="52" applyFont="1" applyBorder="1" applyAlignment="1" applyProtection="1">
      <alignment vertical="center"/>
    </xf>
    <xf numFmtId="0" fontId="4" fillId="0" borderId="0" xfId="52" applyFont="1" applyBorder="1" applyAlignment="1" applyProtection="1">
      <alignment vertical="center" wrapText="1"/>
    </xf>
    <xf numFmtId="0" fontId="4" fillId="0" borderId="0" xfId="52" applyFont="1" applyBorder="1" applyAlignment="1" applyProtection="1">
      <alignment horizontal="center" vertical="center" wrapText="1"/>
    </xf>
    <xf numFmtId="0" fontId="2" fillId="0" borderId="0" xfId="52" applyFont="1" applyAlignment="1" applyProtection="1">
      <alignment horizontal="center" vertical="center" wrapText="1"/>
      <protection locked="0"/>
    </xf>
    <xf numFmtId="0" fontId="2" fillId="0" borderId="1" xfId="52" applyNumberFormat="1" applyFont="1" applyBorder="1" applyAlignment="1">
      <alignment horizontal="center" vertical="center" wrapText="1"/>
    </xf>
    <xf numFmtId="0" fontId="2" fillId="0" borderId="2" xfId="52" applyNumberFormat="1" applyFont="1" applyBorder="1" applyAlignment="1">
      <alignment horizontal="center" vertical="center" wrapText="1"/>
    </xf>
    <xf numFmtId="0" fontId="2" fillId="0" borderId="3" xfId="52" applyNumberFormat="1" applyFont="1" applyBorder="1" applyAlignment="1">
      <alignment horizontal="center" vertical="center" wrapText="1"/>
    </xf>
    <xf numFmtId="0" fontId="2" fillId="0" borderId="4" xfId="52" applyNumberFormat="1" applyFont="1" applyBorder="1" applyAlignment="1">
      <alignment horizontal="center" vertical="center" wrapText="1"/>
    </xf>
    <xf numFmtId="0" fontId="2" fillId="0" borderId="5" xfId="52" applyNumberFormat="1" applyFont="1" applyBorder="1" applyAlignment="1">
      <alignment horizontal="center" vertical="center" wrapText="1"/>
    </xf>
    <xf numFmtId="0" fontId="5" fillId="0" borderId="2" xfId="52" applyNumberFormat="1" applyFont="1" applyBorder="1" applyAlignment="1">
      <alignment horizontal="center" vertical="center" wrapText="1"/>
    </xf>
    <xf numFmtId="0" fontId="2" fillId="0" borderId="6" xfId="52" applyNumberFormat="1" applyFont="1" applyBorder="1" applyAlignment="1">
      <alignment horizontal="center" vertical="center" wrapText="1"/>
    </xf>
    <xf numFmtId="0" fontId="6" fillId="0" borderId="7" xfId="53" applyFont="1" applyFill="1" applyBorder="1" applyAlignment="1">
      <alignment horizontal="center" vertical="center" wrapText="1"/>
    </xf>
    <xf numFmtId="0" fontId="7" fillId="0" borderId="7" xfId="53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 wrapText="1" shrinkToFit="1"/>
    </xf>
    <xf numFmtId="176" fontId="8" fillId="0" borderId="7" xfId="0" applyNumberFormat="1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 wrapText="1"/>
    </xf>
    <xf numFmtId="0" fontId="5" fillId="0" borderId="8" xfId="52" applyFont="1" applyBorder="1" applyAlignment="1">
      <alignment horizontal="left" vertical="top" wrapText="1"/>
    </xf>
    <xf numFmtId="0" fontId="2" fillId="0" borderId="8" xfId="52" applyFont="1" applyBorder="1" applyAlignment="1">
      <alignment horizontal="left" vertical="top" wrapText="1"/>
    </xf>
    <xf numFmtId="0" fontId="2" fillId="0" borderId="0" xfId="52" applyFont="1" applyAlignment="1" applyProtection="1">
      <alignment horizontal="left" vertical="center"/>
      <protection locked="0"/>
    </xf>
    <xf numFmtId="0" fontId="4" fillId="0" borderId="0" xfId="52" applyFont="1" applyBorder="1" applyAlignment="1" applyProtection="1">
      <alignment horizontal="right" vertical="center" wrapText="1"/>
    </xf>
    <xf numFmtId="0" fontId="2" fillId="0" borderId="9" xfId="52" applyNumberFormat="1" applyFont="1" applyBorder="1" applyAlignment="1" applyProtection="1">
      <alignment horizontal="center" vertical="center" wrapText="1"/>
      <protection locked="0"/>
    </xf>
    <xf numFmtId="0" fontId="5" fillId="0" borderId="6" xfId="52" applyNumberFormat="1" applyFont="1" applyBorder="1" applyAlignment="1">
      <alignment horizontal="center" vertical="center" wrapText="1"/>
    </xf>
    <xf numFmtId="0" fontId="2" fillId="0" borderId="7" xfId="52" applyNumberFormat="1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52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e鯪9Y_x000b_" xfId="51"/>
    <cellStyle name="常规 2" xfId="52"/>
    <cellStyle name="常规 3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6;&#20025;&#24037;&#20316;&#30424;\&#34218;&#37228;&#31649;&#29702;\&#39046;&#23548;&#34218;&#37228;&#20817;&#29616;\2022&#24180;\2023.1.5&#65288;&#32456;&#29256;&#65289;\&#32852;&#20113;&#38598;&#22242;&#39046;&#23548;&#29677;&#23376;2021&#24180;&#32489;&#25928;&#24180;&#34218;&#27979;&#31639;&#34920;-&#33609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绩效年薪测算（按小型企业口径）"/>
      <sheetName val="从系数表最低档至最高档区间测算（按小型企业口径）"/>
      <sheetName val="按全行业口径"/>
      <sheetName val="按2020年方法测算1"/>
      <sheetName val="按2020年方法测2"/>
      <sheetName val="Sheet1"/>
      <sheetName val="Sheet2"/>
    </sheetNames>
    <sheetDataSet>
      <sheetData sheetId="0"/>
      <sheetData sheetId="1"/>
      <sheetData sheetId="2">
        <row r="19">
          <cell r="C19">
            <v>41.24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view="pageBreakPreview" zoomScale="115" zoomScaleNormal="100" workbookViewId="0">
      <selection activeCell="X6" sqref="X6"/>
    </sheetView>
  </sheetViews>
  <sheetFormatPr defaultColWidth="8.75" defaultRowHeight="50.25" customHeight="1"/>
  <cols>
    <col min="1" max="1" width="10.125" style="4" customWidth="1"/>
    <col min="2" max="2" width="11.7416666666667" style="4" customWidth="1"/>
    <col min="3" max="3" width="17.5083333333333" style="4" customWidth="1"/>
    <col min="4" max="8" width="7.125" style="4" customWidth="1"/>
    <col min="9" max="9" width="8.50833333333333" style="4" customWidth="1"/>
    <col min="10" max="10" width="7.125" style="4" customWidth="1"/>
    <col min="11" max="11" width="10.375" style="4" customWidth="1"/>
    <col min="12" max="12" width="21.7333333333333" style="4" customWidth="1"/>
    <col min="13" max="13" width="9.125" style="4" customWidth="1"/>
    <col min="14" max="14" width="11.125" style="4" customWidth="1"/>
    <col min="15" max="15" width="10.975" style="4" customWidth="1"/>
    <col min="16" max="19" width="1" style="4" customWidth="1"/>
    <col min="20" max="37" width="9" style="4" customWidth="1"/>
    <col min="38" max="229" width="8.75" style="4"/>
    <col min="230" max="255" width="9" style="4" customWidth="1"/>
    <col min="256" max="16384" width="8.75" style="6"/>
  </cols>
  <sheetData>
    <row r="1" s="1" customFormat="1" ht="39.75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21" customHeight="1" spans="1:15">
      <c r="A2" s="8"/>
      <c r="B2" s="9"/>
      <c r="C2" s="9"/>
      <c r="D2" s="9"/>
      <c r="E2" s="9"/>
      <c r="F2" s="9"/>
      <c r="G2" s="10"/>
      <c r="H2" s="11"/>
      <c r="I2" s="11"/>
      <c r="J2" s="11"/>
      <c r="K2" s="11"/>
      <c r="L2" s="11"/>
      <c r="M2" s="32"/>
      <c r="N2" s="33" t="s">
        <v>1</v>
      </c>
      <c r="O2" s="33"/>
    </row>
    <row r="3" s="2" customFormat="1" ht="21" customHeight="1" spans="1:15">
      <c r="A3" s="12" t="s">
        <v>2</v>
      </c>
      <c r="B3" s="12" t="s">
        <v>3</v>
      </c>
      <c r="C3" s="12" t="s">
        <v>4</v>
      </c>
      <c r="D3" s="13" t="s">
        <v>5</v>
      </c>
      <c r="E3" s="14"/>
      <c r="F3" s="14"/>
      <c r="G3" s="14"/>
      <c r="H3" s="14"/>
      <c r="I3" s="14"/>
      <c r="J3" s="14"/>
      <c r="K3" s="14"/>
      <c r="L3" s="14"/>
      <c r="M3" s="16"/>
      <c r="N3" s="12" t="s">
        <v>6</v>
      </c>
      <c r="O3" s="12" t="s">
        <v>7</v>
      </c>
    </row>
    <row r="4" s="2" customFormat="1" ht="35.45" customHeight="1" spans="1:15">
      <c r="A4" s="15"/>
      <c r="B4" s="15"/>
      <c r="C4" s="15"/>
      <c r="D4" s="13" t="s">
        <v>8</v>
      </c>
      <c r="E4" s="14"/>
      <c r="F4" s="14"/>
      <c r="G4" s="16"/>
      <c r="H4" s="17" t="s">
        <v>9</v>
      </c>
      <c r="I4" s="14"/>
      <c r="J4" s="14"/>
      <c r="K4" s="16"/>
      <c r="L4" s="12" t="s">
        <v>10</v>
      </c>
      <c r="M4" s="12" t="s">
        <v>11</v>
      </c>
      <c r="N4" s="15"/>
      <c r="O4" s="15"/>
    </row>
    <row r="5" s="3" customFormat="1" ht="60" customHeight="1" spans="1:15">
      <c r="A5" s="18"/>
      <c r="B5" s="18"/>
      <c r="C5" s="18"/>
      <c r="D5" s="18" t="s">
        <v>12</v>
      </c>
      <c r="E5" s="18" t="s">
        <v>13</v>
      </c>
      <c r="F5" s="18" t="s">
        <v>14</v>
      </c>
      <c r="G5" s="18" t="s">
        <v>15</v>
      </c>
      <c r="H5" s="18" t="s">
        <v>16</v>
      </c>
      <c r="I5" s="34" t="s">
        <v>17</v>
      </c>
      <c r="J5" s="18" t="s">
        <v>18</v>
      </c>
      <c r="K5" s="35" t="s">
        <v>19</v>
      </c>
      <c r="L5" s="18"/>
      <c r="M5" s="18"/>
      <c r="N5" s="18"/>
      <c r="O5" s="18"/>
    </row>
    <row r="6" s="3" customFormat="1" ht="40" customHeight="1" spans="1:15">
      <c r="A6" s="19" t="s">
        <v>20</v>
      </c>
      <c r="B6" s="20" t="s">
        <v>21</v>
      </c>
      <c r="C6" s="21" t="s">
        <v>22</v>
      </c>
      <c r="D6" s="22">
        <f t="shared" ref="D6:D10" si="0">E6+F6</f>
        <v>61.86</v>
      </c>
      <c r="E6" s="23">
        <f>10.31*2</f>
        <v>20.62</v>
      </c>
      <c r="F6" s="24">
        <f>[1]按全行业口径!$C$19</f>
        <v>41.24</v>
      </c>
      <c r="G6" s="23" t="s">
        <v>23</v>
      </c>
      <c r="H6" s="22">
        <f>I6+J6+K6+L6</f>
        <v>9.9791</v>
      </c>
      <c r="I6" s="36">
        <v>0.4118</v>
      </c>
      <c r="J6" s="37">
        <v>3.6828</v>
      </c>
      <c r="K6" s="22">
        <v>5.8845</v>
      </c>
      <c r="L6" s="22">
        <v>0</v>
      </c>
      <c r="M6" s="22">
        <f>D6+H6+L6</f>
        <v>71.8391</v>
      </c>
      <c r="N6" s="38" t="s">
        <v>24</v>
      </c>
      <c r="O6" s="39" t="s">
        <v>23</v>
      </c>
    </row>
    <row r="7" s="3" customFormat="1" ht="40" customHeight="1" spans="1:15">
      <c r="A7" s="19" t="s">
        <v>25</v>
      </c>
      <c r="B7" s="20" t="s">
        <v>26</v>
      </c>
      <c r="C7" s="21" t="s">
        <v>22</v>
      </c>
      <c r="D7" s="22">
        <v>55.68</v>
      </c>
      <c r="E7" s="23">
        <f>10.31*2*0.9</f>
        <v>18.558</v>
      </c>
      <c r="F7" s="24">
        <f>F6*0.9</f>
        <v>37.116</v>
      </c>
      <c r="G7" s="23" t="s">
        <v>23</v>
      </c>
      <c r="H7" s="22">
        <f t="shared" ref="H7:H10" si="1">I7+J7+K7</f>
        <v>10.0835</v>
      </c>
      <c r="I7" s="36">
        <v>0.4118</v>
      </c>
      <c r="J7" s="37">
        <v>3.6828</v>
      </c>
      <c r="K7" s="22">
        <v>5.9889</v>
      </c>
      <c r="L7" s="22" t="s">
        <v>27</v>
      </c>
      <c r="M7" s="22">
        <f>D7+H7+3.78</f>
        <v>69.5435</v>
      </c>
      <c r="N7" s="38" t="s">
        <v>24</v>
      </c>
      <c r="O7" s="39" t="s">
        <v>23</v>
      </c>
    </row>
    <row r="8" s="3" customFormat="1" ht="40" customHeight="1" spans="1:15">
      <c r="A8" s="19" t="s">
        <v>28</v>
      </c>
      <c r="B8" s="20" t="s">
        <v>29</v>
      </c>
      <c r="C8" s="21" t="s">
        <v>30</v>
      </c>
      <c r="D8" s="22">
        <f t="shared" si="0"/>
        <v>20.62</v>
      </c>
      <c r="E8" s="23">
        <f>10.31*2*0.8/12*5</f>
        <v>6.87333333333333</v>
      </c>
      <c r="F8" s="24">
        <f>F6*0.8/12*5</f>
        <v>13.7466666666667</v>
      </c>
      <c r="G8" s="23" t="s">
        <v>23</v>
      </c>
      <c r="H8" s="22">
        <f t="shared" si="1"/>
        <v>2.826</v>
      </c>
      <c r="I8" s="36">
        <v>0.1174</v>
      </c>
      <c r="J8" s="37">
        <v>0.7512</v>
      </c>
      <c r="K8" s="22">
        <v>1.9574</v>
      </c>
      <c r="L8" s="22" t="s">
        <v>31</v>
      </c>
      <c r="M8" s="22">
        <v>25.03</v>
      </c>
      <c r="N8" s="38" t="s">
        <v>24</v>
      </c>
      <c r="O8" s="39" t="s">
        <v>23</v>
      </c>
    </row>
    <row r="9" s="3" customFormat="1" ht="40" customHeight="1" spans="1:15">
      <c r="A9" s="19" t="s">
        <v>32</v>
      </c>
      <c r="B9" s="20" t="s">
        <v>33</v>
      </c>
      <c r="C9" s="21" t="s">
        <v>34</v>
      </c>
      <c r="D9" s="22">
        <v>24.75</v>
      </c>
      <c r="E9" s="23">
        <f>10.31*2*0.8/12*6</f>
        <v>8.248</v>
      </c>
      <c r="F9" s="24">
        <f>F6*0.8/12*6</f>
        <v>16.496</v>
      </c>
      <c r="G9" s="23" t="s">
        <v>23</v>
      </c>
      <c r="H9" s="22">
        <f t="shared" si="1"/>
        <v>3.91</v>
      </c>
      <c r="I9" s="36">
        <v>0.25</v>
      </c>
      <c r="J9" s="37">
        <v>1.84</v>
      </c>
      <c r="K9" s="22">
        <v>1.82</v>
      </c>
      <c r="L9" s="22" t="s">
        <v>35</v>
      </c>
      <c r="M9" s="22">
        <f>D9+H9+1.89</f>
        <v>30.55</v>
      </c>
      <c r="N9" s="38" t="s">
        <v>24</v>
      </c>
      <c r="O9" s="39" t="s">
        <v>23</v>
      </c>
    </row>
    <row r="10" s="3" customFormat="1" ht="40" customHeight="1" spans="1:15">
      <c r="A10" s="19" t="s">
        <v>36</v>
      </c>
      <c r="B10" s="20" t="s">
        <v>37</v>
      </c>
      <c r="C10" s="21" t="s">
        <v>38</v>
      </c>
      <c r="D10" s="22">
        <f t="shared" si="0"/>
        <v>8.248</v>
      </c>
      <c r="E10" s="23">
        <f>10.31*2*0.8/12*2</f>
        <v>2.74933333333333</v>
      </c>
      <c r="F10" s="24">
        <f>F6*0.8/12*2</f>
        <v>5.49866666666667</v>
      </c>
      <c r="G10" s="23" t="s">
        <v>23</v>
      </c>
      <c r="H10" s="22">
        <f t="shared" si="1"/>
        <v>3.6666</v>
      </c>
      <c r="I10" s="36">
        <v>0.0343</v>
      </c>
      <c r="J10" s="37">
        <v>1.6472</v>
      </c>
      <c r="K10" s="22">
        <v>1.9851</v>
      </c>
      <c r="L10" s="22" t="s">
        <v>39</v>
      </c>
      <c r="M10" s="22">
        <v>12.55</v>
      </c>
      <c r="N10" s="38" t="s">
        <v>24</v>
      </c>
      <c r="O10" s="39" t="s">
        <v>23</v>
      </c>
    </row>
    <row r="11" s="3" customFormat="1" ht="40" customHeight="1" spans="1:15">
      <c r="A11" s="25"/>
      <c r="B11" s="26"/>
      <c r="C11" s="21"/>
      <c r="D11" s="27"/>
      <c r="E11" s="28"/>
      <c r="F11" s="28"/>
      <c r="G11" s="23"/>
      <c r="H11" s="22"/>
      <c r="I11" s="37"/>
      <c r="J11" s="37"/>
      <c r="K11" s="22"/>
      <c r="L11" s="22"/>
      <c r="M11" s="22"/>
      <c r="N11" s="38"/>
      <c r="O11" s="39"/>
    </row>
    <row r="12" s="3" customFormat="1" ht="40" customHeight="1" spans="1:15">
      <c r="A12" s="25"/>
      <c r="B12" s="26"/>
      <c r="C12" s="21"/>
      <c r="D12" s="27"/>
      <c r="E12" s="28"/>
      <c r="F12" s="28"/>
      <c r="G12" s="23"/>
      <c r="H12" s="22"/>
      <c r="I12" s="37"/>
      <c r="J12" s="37"/>
      <c r="K12" s="22"/>
      <c r="L12" s="22"/>
      <c r="M12" s="22"/>
      <c r="N12" s="38"/>
      <c r="O12" s="39"/>
    </row>
    <row r="13" s="4" customFormat="1" ht="39" customHeight="1" spans="1:15">
      <c r="A13" s="29" t="s">
        <v>40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="5" customFormat="1" ht="24.95" customHeight="1" spans="1:16">
      <c r="A14" s="31"/>
      <c r="C14" s="31"/>
      <c r="D14" s="31"/>
      <c r="E14" s="31"/>
      <c r="F14" s="31"/>
      <c r="G14" s="31"/>
      <c r="H14" s="31"/>
      <c r="M14" s="31"/>
      <c r="N14" s="31"/>
      <c r="O14" s="31"/>
      <c r="P14" s="31"/>
    </row>
  </sheetData>
  <mergeCells count="13">
    <mergeCell ref="A1:O1"/>
    <mergeCell ref="N2:O2"/>
    <mergeCell ref="D3:M3"/>
    <mergeCell ref="D4:G4"/>
    <mergeCell ref="H4:K4"/>
    <mergeCell ref="A13:O13"/>
    <mergeCell ref="A3:A5"/>
    <mergeCell ref="B3:B5"/>
    <mergeCell ref="C3:C5"/>
    <mergeCell ref="L4:L5"/>
    <mergeCell ref="M4:M5"/>
    <mergeCell ref="N3:N5"/>
    <mergeCell ref="O3:O5"/>
  </mergeCells>
  <pageMargins left="0.75" right="0.75" top="1" bottom="1" header="0.5" footer="0.5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信息披露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匠。</cp:lastModifiedBy>
  <dcterms:created xsi:type="dcterms:W3CDTF">2006-09-16T00:00:00Z</dcterms:created>
  <dcterms:modified xsi:type="dcterms:W3CDTF">2023-07-05T04:19:03Z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34CAD66802514E35B6F8CBD1E9EE8B6C_13</vt:lpwstr>
  </property>
  <property fmtid="{D5CDD505-2E9C-101B-9397-08002B2CF9AE}" pid="3" name="KSOProductBuildVer">
    <vt:lpwstr>2052-11.1.0.14309</vt:lpwstr>
  </property>
</Properties>
</file>